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77" i="1"/>
  <c r="J177"/>
  <c r="I177"/>
  <c r="H177"/>
  <c r="G177"/>
  <c r="F177"/>
  <c r="J164" l="1"/>
  <c r="F164"/>
  <c r="K158"/>
  <c r="K164" s="1"/>
  <c r="I158"/>
  <c r="I164" s="1"/>
  <c r="H158"/>
  <c r="H164" s="1"/>
  <c r="G158"/>
  <c r="G164" s="1"/>
  <c r="K145" l="1"/>
  <c r="J145"/>
  <c r="I145"/>
  <c r="H145"/>
  <c r="G145"/>
  <c r="F145"/>
  <c r="F126" l="1"/>
  <c r="G123"/>
  <c r="K88" l="1"/>
  <c r="J88"/>
  <c r="I88"/>
  <c r="H88"/>
  <c r="F88"/>
  <c r="K69" l="1"/>
  <c r="J69"/>
  <c r="I69"/>
  <c r="H69"/>
  <c r="F69"/>
  <c r="K50" l="1"/>
  <c r="J50"/>
  <c r="I50"/>
  <c r="F50"/>
  <c r="H47"/>
  <c r="H50" s="1"/>
  <c r="G47"/>
  <c r="K31" l="1"/>
  <c r="J31"/>
  <c r="I31"/>
  <c r="H31"/>
  <c r="F31"/>
  <c r="K12" l="1"/>
  <c r="J12"/>
  <c r="I12"/>
  <c r="H12"/>
  <c r="G12"/>
  <c r="F12"/>
  <c r="B195" l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G13"/>
  <c r="G24" s="1"/>
  <c r="G196" s="1"/>
  <c r="F13"/>
  <c r="F24" s="1"/>
  <c r="F196" l="1"/>
  <c r="H196"/>
</calcChain>
</file>

<file path=xl/sharedStrings.xml><?xml version="1.0" encoding="utf-8"?>
<sst xmlns="http://schemas.openxmlformats.org/spreadsheetml/2006/main" count="233" uniqueCount="70">
  <si>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</si>
  <si>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</si>
  <si>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</si>
  <si>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</si>
  <si>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</si>
  <si>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</si>
  <si>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</si>
  <si>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</si>
  <si>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</si>
  <si>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</si>
  <si>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</si>
  <si>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</si>
  <si>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</si>
  <si>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</si>
  <si>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</si>
  <si>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</si>
  <si>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</si>
  <si>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</si>
  <si>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</si>
  <si>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</si>
  <si>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</si>
  <si>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</si>
  <si>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</si>
  <si>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</si>
  <si>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</si>
  <si>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</si>
  <si>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</si>
  <si>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</si>
  <si>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</si>
  <si>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</si>
  <si>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</si>
  <si>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</si>
  <si>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</si>
  <si>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</si>
  <si>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</si>
  <si>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</si>
  <si>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</si>
  <si>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</si>
  <si>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</si>
  <si>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Вареники из полуфабриката промышленного производства (с фаршем картофельным), </t>
  </si>
  <si>
    <t>Яйца вареные,</t>
  </si>
  <si>
    <t>Хлеб пшеничный йодированный</t>
  </si>
  <si>
    <t>Сок фруктовый в индивидуальной упаковке (в ассортименте)</t>
  </si>
  <si>
    <t>Консервы овощные закусочные (икра кабачковая)</t>
  </si>
  <si>
    <t>Фрукты (апельсины)</t>
  </si>
  <si>
    <t>Каша вязкая молочная из овсяных хлопьев "Геркулес"</t>
  </si>
  <si>
    <t>Чай с лимоном</t>
  </si>
  <si>
    <t>Бутерброд с сыром</t>
  </si>
  <si>
    <t>Фрукты (яблоки)</t>
  </si>
  <si>
    <t>Птица ,тушеная в соусе с овощами</t>
  </si>
  <si>
    <t>Овощи натуральные свежие (огурцы)</t>
  </si>
  <si>
    <t>Компот из смеси сухофруктов</t>
  </si>
  <si>
    <t>Хлеб пшеничный йодированный,хлеб ржаной</t>
  </si>
  <si>
    <t>Фрукты (бананы)</t>
  </si>
  <si>
    <t xml:space="preserve">Шницель рыбный натуральный с маслом сливочным </t>
  </si>
  <si>
    <t>Пюре картофельное</t>
  </si>
  <si>
    <t xml:space="preserve">Чай с сахаром </t>
  </si>
  <si>
    <t>Овощи натуральные свежие (помидоры)</t>
  </si>
  <si>
    <t>овощи</t>
  </si>
  <si>
    <t>Запеканка из творога со сгущенным молоком</t>
  </si>
  <si>
    <t>Компот из свежих плодов</t>
  </si>
  <si>
    <t>Йогурт в индивидуальной упаковке</t>
  </si>
  <si>
    <t xml:space="preserve">Каша жидкая молочная из гречневой крупы </t>
  </si>
  <si>
    <t>Вафли в индивидуальной упаковке</t>
  </si>
  <si>
    <t xml:space="preserve">Птица  отварная, капуста тушеная </t>
  </si>
  <si>
    <t>Чай с сахаром</t>
  </si>
  <si>
    <t>десерт</t>
  </si>
  <si>
    <t>Какао с молоком</t>
  </si>
  <si>
    <t>Биточек из говядины с маслом сливочным,макаронные изделия отварные ,овощи натуральные свежие (огурцы)</t>
  </si>
  <si>
    <t>Рыба, тушеная в томате с овощами, пюре картофельное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</si>
</sst>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11" fillId="4" borderId="2" xfId="0" applyNumberFormat="1" applyFont="1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G112" sqref="G1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/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1">
        <v>44.23</v>
      </c>
      <c r="H6" s="50">
        <v>219.73</v>
      </c>
      <c r="I6" s="50">
        <v>16.07</v>
      </c>
      <c r="J6" s="50">
        <v>4.12</v>
      </c>
      <c r="K6" s="52">
        <v>29.6</v>
      </c>
      <c r="L6" s="39"/>
    </row>
    <row r="7" spans="1:12" ht="15">
      <c r="A7" s="23"/>
      <c r="B7" s="15"/>
      <c r="C7" s="11"/>
      <c r="D7" s="6"/>
      <c r="E7" s="53" t="s">
        <v>40</v>
      </c>
      <c r="F7" s="54">
        <v>40</v>
      </c>
      <c r="G7" s="55">
        <v>7.36</v>
      </c>
      <c r="H7" s="54">
        <v>63</v>
      </c>
      <c r="I7" s="54">
        <v>5.08</v>
      </c>
      <c r="J7" s="54">
        <v>4.5999999999999996</v>
      </c>
      <c r="K7" s="56">
        <v>0.28000000000000003</v>
      </c>
      <c r="L7" s="41"/>
    </row>
    <row r="8" spans="1:12" ht="15">
      <c r="A8" s="23"/>
      <c r="B8" s="15"/>
      <c r="C8" s="11"/>
      <c r="D8" s="7" t="s">
        <v>23</v>
      </c>
      <c r="E8" s="53" t="s">
        <v>41</v>
      </c>
      <c r="F8" s="54">
        <v>30</v>
      </c>
      <c r="G8" s="55">
        <v>2.11</v>
      </c>
      <c r="H8" s="54">
        <v>78.599999999999994</v>
      </c>
      <c r="I8" s="54">
        <v>2.31</v>
      </c>
      <c r="J8" s="54">
        <v>0.9</v>
      </c>
      <c r="K8" s="56">
        <v>14.94</v>
      </c>
      <c r="L8" s="41"/>
    </row>
    <row r="9" spans="1:12" ht="30">
      <c r="A9" s="23"/>
      <c r="B9" s="15"/>
      <c r="C9" s="11"/>
      <c r="D9" s="7" t="s">
        <v>30</v>
      </c>
      <c r="E9" s="53" t="s">
        <v>42</v>
      </c>
      <c r="F9" s="54">
        <v>200</v>
      </c>
      <c r="G9" s="55">
        <v>20.36</v>
      </c>
      <c r="H9" s="54">
        <v>92</v>
      </c>
      <c r="I9" s="54">
        <v>1</v>
      </c>
      <c r="J9" s="54">
        <v>0.2</v>
      </c>
      <c r="K9" s="56">
        <v>20.2</v>
      </c>
      <c r="L9" s="41"/>
    </row>
    <row r="10" spans="1:12" ht="15">
      <c r="A10" s="23"/>
      <c r="B10" s="15"/>
      <c r="C10" s="11"/>
      <c r="D10" s="7"/>
      <c r="E10" s="53" t="s">
        <v>43</v>
      </c>
      <c r="F10" s="54">
        <v>60</v>
      </c>
      <c r="G10" s="55">
        <v>9.2799999999999994</v>
      </c>
      <c r="H10" s="54">
        <v>71.400000000000006</v>
      </c>
      <c r="I10" s="54">
        <v>1.1399999999999999</v>
      </c>
      <c r="J10" s="54">
        <v>5.34</v>
      </c>
      <c r="K10" s="56">
        <v>4.62</v>
      </c>
      <c r="L10" s="41"/>
    </row>
    <row r="11" spans="1:12" ht="15.75" thickBot="1">
      <c r="A11" s="23"/>
      <c r="B11" s="15"/>
      <c r="C11" s="11"/>
      <c r="D11" s="6" t="s">
        <v>24</v>
      </c>
      <c r="E11" s="57" t="s">
        <v>44</v>
      </c>
      <c r="F11" s="58">
        <v>200</v>
      </c>
      <c r="G11" s="59">
        <v>21</v>
      </c>
      <c r="H11" s="58">
        <v>76</v>
      </c>
      <c r="I11" s="58">
        <v>1.6</v>
      </c>
      <c r="J11" s="58">
        <v>0.4</v>
      </c>
      <c r="K11" s="60">
        <v>15</v>
      </c>
      <c r="L11" s="41"/>
    </row>
    <row r="12" spans="1:12" ht="15">
      <c r="A12" s="23"/>
      <c r="B12" s="15"/>
      <c r="C12" s="11"/>
      <c r="D12" s="6"/>
      <c r="E12" s="49"/>
      <c r="F12" s="50">
        <f>SUM(F6:F11)</f>
        <v>730</v>
      </c>
      <c r="G12" s="51">
        <f t="shared" ref="G12:K12" si="0">SUM(G6:G11)</f>
        <v>104.34</v>
      </c>
      <c r="H12" s="50">
        <f t="shared" si="0"/>
        <v>600.73</v>
      </c>
      <c r="I12" s="50">
        <f t="shared" si="0"/>
        <v>27.2</v>
      </c>
      <c r="J12" s="50">
        <f t="shared" si="0"/>
        <v>15.559999999999999</v>
      </c>
      <c r="K12" s="50">
        <f t="shared" si="0"/>
        <v>84.64</v>
      </c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1460</v>
      </c>
      <c r="G13" s="19">
        <f t="shared" ref="G13:J13" si="1">SUM(G6:G12)</f>
        <v>208.68</v>
      </c>
      <c r="H13" s="19">
        <f t="shared" si="1"/>
        <v>1201.46</v>
      </c>
      <c r="I13" s="19">
        <f t="shared" si="1"/>
        <v>54.4</v>
      </c>
      <c r="J13" s="19">
        <f t="shared" si="1"/>
        <v>31.119999999999997</v>
      </c>
      <c r="K13" s="25"/>
      <c r="L13" s="19">
        <f t="shared" ref="L13" si="2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3">SUM(G14:G22)</f>
        <v>0</v>
      </c>
      <c r="H23" s="19">
        <f t="shared" si="3"/>
        <v>0</v>
      </c>
      <c r="I23" s="19">
        <f t="shared" si="3"/>
        <v>0</v>
      </c>
      <c r="J23" s="19">
        <f t="shared" si="3"/>
        <v>0</v>
      </c>
      <c r="K23" s="25"/>
      <c r="L23" s="19">
        <f t="shared" ref="L23" si="4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1460</v>
      </c>
      <c r="G24" s="32">
        <f t="shared" ref="G24:J24" si="5">G13+G23</f>
        <v>208.68</v>
      </c>
      <c r="H24" s="32">
        <f t="shared" si="5"/>
        <v>1201.46</v>
      </c>
      <c r="I24" s="32">
        <f t="shared" si="5"/>
        <v>54.4</v>
      </c>
      <c r="J24" s="32">
        <f t="shared" si="5"/>
        <v>31.119999999999997</v>
      </c>
      <c r="K24" s="32"/>
      <c r="L24" s="32">
        <f t="shared" ref="L24" si="6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45</v>
      </c>
      <c r="F25" s="50">
        <v>200</v>
      </c>
      <c r="G25" s="51">
        <v>11.81</v>
      </c>
      <c r="H25" s="54">
        <v>240.84</v>
      </c>
      <c r="I25" s="54">
        <v>7.28</v>
      </c>
      <c r="J25" s="54">
        <v>5.64</v>
      </c>
      <c r="K25" s="56">
        <v>40.68</v>
      </c>
      <c r="L25" s="39"/>
    </row>
    <row r="26" spans="1:12" ht="15">
      <c r="A26" s="14"/>
      <c r="B26" s="15"/>
      <c r="C26" s="11"/>
      <c r="D26" s="6"/>
      <c r="E26" s="53"/>
      <c r="F26" s="54"/>
      <c r="G26" s="55"/>
      <c r="H26" s="54"/>
      <c r="I26" s="54"/>
      <c r="J26" s="54"/>
      <c r="K26" s="56"/>
      <c r="L26" s="41"/>
    </row>
    <row r="27" spans="1:12" ht="15">
      <c r="A27" s="14"/>
      <c r="B27" s="15"/>
      <c r="C27" s="11"/>
      <c r="D27" s="7" t="s">
        <v>22</v>
      </c>
      <c r="E27" s="53" t="s">
        <v>46</v>
      </c>
      <c r="F27" s="54">
        <v>200</v>
      </c>
      <c r="G27" s="55">
        <v>2.85</v>
      </c>
      <c r="H27" s="54">
        <v>60.05</v>
      </c>
      <c r="I27" s="61">
        <v>0.1</v>
      </c>
      <c r="J27" s="61">
        <v>0</v>
      </c>
      <c r="K27" s="61">
        <v>15.17</v>
      </c>
      <c r="L27" s="41"/>
    </row>
    <row r="28" spans="1:12" ht="15">
      <c r="A28" s="14"/>
      <c r="B28" s="15"/>
      <c r="C28" s="11"/>
      <c r="D28" s="7" t="s">
        <v>23</v>
      </c>
      <c r="E28" s="53" t="s">
        <v>47</v>
      </c>
      <c r="F28" s="54">
        <v>50</v>
      </c>
      <c r="G28" s="55">
        <v>17.190000000000001</v>
      </c>
      <c r="H28" s="54">
        <v>165.65</v>
      </c>
      <c r="I28" s="61">
        <v>5.8</v>
      </c>
      <c r="J28" s="61">
        <v>8.875</v>
      </c>
      <c r="K28" s="61">
        <v>15.01</v>
      </c>
      <c r="L28" s="41"/>
    </row>
    <row r="29" spans="1:12" ht="15">
      <c r="A29" s="14"/>
      <c r="B29" s="15"/>
      <c r="C29" s="11"/>
      <c r="D29" s="7" t="s">
        <v>24</v>
      </c>
      <c r="E29" s="53" t="s">
        <v>48</v>
      </c>
      <c r="F29" s="54">
        <v>200</v>
      </c>
      <c r="G29" s="55">
        <v>17</v>
      </c>
      <c r="H29" s="54">
        <v>94</v>
      </c>
      <c r="I29" s="61">
        <v>0.8</v>
      </c>
      <c r="J29" s="61">
        <v>0.8</v>
      </c>
      <c r="K29" s="61">
        <v>19.600000000000001</v>
      </c>
      <c r="L29" s="41"/>
    </row>
    <row r="30" spans="1:12" ht="15">
      <c r="A30" s="14"/>
      <c r="B30" s="15"/>
      <c r="C30" s="11"/>
      <c r="D30" s="6"/>
      <c r="E30" s="53"/>
      <c r="F30" s="54"/>
      <c r="G30" s="55"/>
      <c r="H30" s="54"/>
      <c r="I30" s="54"/>
      <c r="J30" s="54"/>
      <c r="K30" s="56"/>
      <c r="L30" s="41"/>
    </row>
    <row r="31" spans="1:12" ht="15.75" thickBot="1">
      <c r="A31" s="14"/>
      <c r="B31" s="15"/>
      <c r="C31" s="11"/>
      <c r="D31" s="6"/>
      <c r="E31" s="57"/>
      <c r="F31" s="58">
        <f t="shared" ref="F31:K31" si="7">SUM(F25:F30)</f>
        <v>650</v>
      </c>
      <c r="G31" s="59">
        <v>48.84</v>
      </c>
      <c r="H31" s="58">
        <f t="shared" si="7"/>
        <v>560.54</v>
      </c>
      <c r="I31" s="58">
        <f t="shared" si="7"/>
        <v>13.98</v>
      </c>
      <c r="J31" s="58">
        <f t="shared" si="7"/>
        <v>15.315000000000001</v>
      </c>
      <c r="K31" s="58">
        <f t="shared" si="7"/>
        <v>90.460000000000008</v>
      </c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1300</v>
      </c>
      <c r="G32" s="19">
        <f t="shared" ref="G32" si="8">SUM(G25:G31)</f>
        <v>97.69</v>
      </c>
      <c r="H32" s="19">
        <f t="shared" ref="H32" si="9">SUM(H25:H31)</f>
        <v>1121.08</v>
      </c>
      <c r="I32" s="19">
        <f t="shared" ref="I32" si="10">SUM(I25:I31)</f>
        <v>27.96</v>
      </c>
      <c r="J32" s="19">
        <f t="shared" ref="J32:L32" si="11">SUM(J25:J31)</f>
        <v>30.630000000000003</v>
      </c>
      <c r="K32" s="25"/>
      <c r="L32" s="19">
        <f t="shared" si="11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2">SUM(G33:G41)</f>
        <v>0</v>
      </c>
      <c r="H42" s="19">
        <f t="shared" ref="H42" si="13">SUM(H33:H41)</f>
        <v>0</v>
      </c>
      <c r="I42" s="19">
        <f t="shared" ref="I42" si="14">SUM(I33:I41)</f>
        <v>0</v>
      </c>
      <c r="J42" s="19">
        <f t="shared" ref="J42:L42" si="15">SUM(J33:J41)</f>
        <v>0</v>
      </c>
      <c r="K42" s="25"/>
      <c r="L42" s="19">
        <f t="shared" si="15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1300</v>
      </c>
      <c r="G43" s="32">
        <f t="shared" ref="G43" si="16">G32+G42</f>
        <v>97.69</v>
      </c>
      <c r="H43" s="32">
        <f t="shared" ref="H43" si="17">H32+H42</f>
        <v>1121.08</v>
      </c>
      <c r="I43" s="32">
        <f t="shared" ref="I43" si="18">I32+I42</f>
        <v>27.96</v>
      </c>
      <c r="J43" s="32">
        <f t="shared" ref="J43:L43" si="19">J32+J42</f>
        <v>30.630000000000003</v>
      </c>
      <c r="K43" s="32"/>
      <c r="L43" s="32">
        <f t="shared" si="19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49</v>
      </c>
      <c r="F44" s="50">
        <v>300</v>
      </c>
      <c r="G44" s="51">
        <v>54.53</v>
      </c>
      <c r="H44" s="50">
        <v>557.34</v>
      </c>
      <c r="I44" s="50">
        <v>35.04</v>
      </c>
      <c r="J44" s="50">
        <v>31.93</v>
      </c>
      <c r="K44" s="52">
        <v>28.83</v>
      </c>
      <c r="L44" s="39"/>
    </row>
    <row r="45" spans="1:12" ht="15">
      <c r="A45" s="23"/>
      <c r="B45" s="15"/>
      <c r="C45" s="11"/>
      <c r="D45" s="6" t="s">
        <v>58</v>
      </c>
      <c r="E45" s="53" t="s">
        <v>50</v>
      </c>
      <c r="F45" s="54">
        <v>60</v>
      </c>
      <c r="G45" s="55">
        <v>6.68</v>
      </c>
      <c r="H45" s="54">
        <v>8.4</v>
      </c>
      <c r="I45" s="54">
        <v>0.48</v>
      </c>
      <c r="J45" s="54">
        <v>0.06</v>
      </c>
      <c r="K45" s="56">
        <v>1.5</v>
      </c>
      <c r="L45" s="41"/>
    </row>
    <row r="46" spans="1:12" ht="15">
      <c r="A46" s="23"/>
      <c r="B46" s="15"/>
      <c r="C46" s="11"/>
      <c r="D46" s="7" t="s">
        <v>22</v>
      </c>
      <c r="E46" s="53" t="s">
        <v>51</v>
      </c>
      <c r="F46" s="54">
        <v>200</v>
      </c>
      <c r="G46" s="55">
        <v>6.46</v>
      </c>
      <c r="H46" s="54">
        <v>126.4</v>
      </c>
      <c r="I46" s="54">
        <v>0.44</v>
      </c>
      <c r="J46" s="54">
        <v>0</v>
      </c>
      <c r="K46" s="56">
        <v>31.76</v>
      </c>
      <c r="L46" s="41"/>
    </row>
    <row r="47" spans="1:12" ht="15">
      <c r="A47" s="23"/>
      <c r="B47" s="15"/>
      <c r="C47" s="11"/>
      <c r="D47" s="7" t="s">
        <v>23</v>
      </c>
      <c r="E47" s="53" t="s">
        <v>52</v>
      </c>
      <c r="F47" s="54">
        <v>40</v>
      </c>
      <c r="G47" s="55">
        <f>1.41+1.44</f>
        <v>2.8499999999999996</v>
      </c>
      <c r="H47" s="54">
        <f>36.2+52.4</f>
        <v>88.6</v>
      </c>
      <c r="I47" s="54">
        <v>2.86</v>
      </c>
      <c r="J47" s="54">
        <v>0.84</v>
      </c>
      <c r="K47" s="56">
        <v>16.8</v>
      </c>
      <c r="L47" s="41"/>
    </row>
    <row r="48" spans="1:12" ht="15">
      <c r="A48" s="23"/>
      <c r="B48" s="15"/>
      <c r="C48" s="11"/>
      <c r="D48" s="7" t="s">
        <v>24</v>
      </c>
      <c r="E48" s="53" t="s">
        <v>53</v>
      </c>
      <c r="F48" s="54">
        <v>200</v>
      </c>
      <c r="G48" s="55">
        <v>16</v>
      </c>
      <c r="H48" s="54">
        <v>192</v>
      </c>
      <c r="I48" s="54">
        <v>3</v>
      </c>
      <c r="J48" s="54">
        <v>1</v>
      </c>
      <c r="K48" s="56">
        <v>42</v>
      </c>
      <c r="L48" s="41"/>
    </row>
    <row r="49" spans="1:12" ht="15">
      <c r="A49" s="23"/>
      <c r="B49" s="15"/>
      <c r="C49" s="11"/>
      <c r="D49" s="6"/>
      <c r="E49" s="53"/>
      <c r="F49" s="54"/>
      <c r="G49" s="55"/>
      <c r="H49" s="54"/>
      <c r="I49" s="54"/>
      <c r="J49" s="54"/>
      <c r="K49" s="56"/>
      <c r="L49" s="41"/>
    </row>
    <row r="50" spans="1:12" ht="15.75" thickBot="1">
      <c r="A50" s="23"/>
      <c r="B50" s="15"/>
      <c r="C50" s="11"/>
      <c r="D50" s="6"/>
      <c r="E50" s="57"/>
      <c r="F50" s="58">
        <f t="shared" ref="F50:K50" si="20">SUM(F44:F49)</f>
        <v>800</v>
      </c>
      <c r="G50" s="59">
        <v>86.52</v>
      </c>
      <c r="H50" s="58">
        <f t="shared" si="20"/>
        <v>972.74</v>
      </c>
      <c r="I50" s="58">
        <f t="shared" si="20"/>
        <v>41.819999999999993</v>
      </c>
      <c r="J50" s="58">
        <f t="shared" si="20"/>
        <v>33.83</v>
      </c>
      <c r="K50" s="60">
        <f t="shared" si="20"/>
        <v>120.89</v>
      </c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1600</v>
      </c>
      <c r="G51" s="19">
        <f t="shared" ref="G51" si="21">SUM(G44:G50)</f>
        <v>173.04</v>
      </c>
      <c r="H51" s="19">
        <f t="shared" ref="H51" si="22">SUM(H44:H50)</f>
        <v>1945.48</v>
      </c>
      <c r="I51" s="19">
        <f t="shared" ref="I51" si="23">SUM(I44:I50)</f>
        <v>83.639999999999986</v>
      </c>
      <c r="J51" s="19">
        <f t="shared" ref="J51:L51" si="24">SUM(J44:J50)</f>
        <v>67.66</v>
      </c>
      <c r="K51" s="25"/>
      <c r="L51" s="19">
        <f t="shared" si="24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5">SUM(G52:G60)</f>
        <v>0</v>
      </c>
      <c r="H61" s="19">
        <f t="shared" ref="H61" si="26">SUM(H52:H60)</f>
        <v>0</v>
      </c>
      <c r="I61" s="19">
        <f t="shared" ref="I61" si="27">SUM(I52:I60)</f>
        <v>0</v>
      </c>
      <c r="J61" s="19">
        <f t="shared" ref="J61:L61" si="28">SUM(J52:J60)</f>
        <v>0</v>
      </c>
      <c r="K61" s="25"/>
      <c r="L61" s="19">
        <f t="shared" si="28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1600</v>
      </c>
      <c r="G62" s="32">
        <f t="shared" ref="G62" si="29">G51+G61</f>
        <v>173.04</v>
      </c>
      <c r="H62" s="32">
        <f t="shared" ref="H62" si="30">H51+H61</f>
        <v>1945.48</v>
      </c>
      <c r="I62" s="32">
        <f t="shared" ref="I62" si="31">I51+I61</f>
        <v>83.639999999999986</v>
      </c>
      <c r="J62" s="32">
        <f t="shared" ref="J62:L62" si="32">J51+J61</f>
        <v>67.66</v>
      </c>
      <c r="K62" s="32"/>
      <c r="L62" s="32">
        <f t="shared" si="32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54</v>
      </c>
      <c r="F63" s="50">
        <v>90</v>
      </c>
      <c r="G63" s="51">
        <v>42.48</v>
      </c>
      <c r="H63" s="50">
        <v>173.71</v>
      </c>
      <c r="I63" s="50">
        <v>14.54</v>
      </c>
      <c r="J63" s="50">
        <v>8.5299999999999994</v>
      </c>
      <c r="K63" s="52">
        <v>10.54</v>
      </c>
      <c r="L63" s="39"/>
    </row>
    <row r="64" spans="1:12" ht="15">
      <c r="A64" s="23"/>
      <c r="B64" s="15"/>
      <c r="C64" s="11"/>
      <c r="D64" s="6"/>
      <c r="E64" s="53" t="s">
        <v>55</v>
      </c>
      <c r="F64" s="54">
        <v>150</v>
      </c>
      <c r="G64" s="55">
        <v>12.15</v>
      </c>
      <c r="H64" s="54">
        <v>147.57</v>
      </c>
      <c r="I64" s="54">
        <v>3.27</v>
      </c>
      <c r="J64" s="54">
        <v>5.1100000000000003</v>
      </c>
      <c r="K64" s="56">
        <v>22.1</v>
      </c>
      <c r="L64" s="41"/>
    </row>
    <row r="65" spans="1:12" ht="15">
      <c r="A65" s="23"/>
      <c r="B65" s="15"/>
      <c r="C65" s="11"/>
      <c r="D65" s="7" t="s">
        <v>22</v>
      </c>
      <c r="E65" s="53" t="s">
        <v>56</v>
      </c>
      <c r="F65" s="54">
        <v>200</v>
      </c>
      <c r="G65" s="55">
        <v>1.65</v>
      </c>
      <c r="H65" s="54">
        <v>57.65</v>
      </c>
      <c r="I65" s="54">
        <v>0.1</v>
      </c>
      <c r="J65" s="54">
        <v>0</v>
      </c>
      <c r="K65" s="56">
        <v>14.97</v>
      </c>
      <c r="L65" s="41"/>
    </row>
    <row r="66" spans="1:12" ht="15">
      <c r="A66" s="23"/>
      <c r="B66" s="15"/>
      <c r="C66" s="11"/>
      <c r="D66" s="7" t="s">
        <v>23</v>
      </c>
      <c r="E66" s="53" t="s">
        <v>41</v>
      </c>
      <c r="F66" s="54">
        <v>30</v>
      </c>
      <c r="G66" s="55">
        <v>2.11</v>
      </c>
      <c r="H66" s="54">
        <v>78.599999999999994</v>
      </c>
      <c r="I66" s="54">
        <v>2.31</v>
      </c>
      <c r="J66" s="54">
        <v>0.9</v>
      </c>
      <c r="K66" s="56">
        <v>14.94</v>
      </c>
      <c r="L66" s="41"/>
    </row>
    <row r="67" spans="1:12" ht="15">
      <c r="A67" s="23"/>
      <c r="B67" s="15"/>
      <c r="C67" s="11"/>
      <c r="D67" s="7" t="s">
        <v>58</v>
      </c>
      <c r="E67" s="53" t="s">
        <v>57</v>
      </c>
      <c r="F67" s="54">
        <v>60</v>
      </c>
      <c r="G67" s="55">
        <v>7.43</v>
      </c>
      <c r="H67" s="54">
        <v>11.94</v>
      </c>
      <c r="I67" s="54">
        <v>0.36</v>
      </c>
      <c r="J67" s="54">
        <v>0.12</v>
      </c>
      <c r="K67" s="56">
        <v>2.52</v>
      </c>
      <c r="L67" s="41"/>
    </row>
    <row r="68" spans="1:12" ht="15">
      <c r="A68" s="23"/>
      <c r="B68" s="15"/>
      <c r="C68" s="11"/>
      <c r="D68" s="6"/>
      <c r="E68" s="53"/>
      <c r="F68" s="54"/>
      <c r="G68" s="55"/>
      <c r="H68" s="54"/>
      <c r="I68" s="54"/>
      <c r="J68" s="54"/>
      <c r="K68" s="56"/>
      <c r="L68" s="41"/>
    </row>
    <row r="69" spans="1:12" ht="15.75" thickBot="1">
      <c r="A69" s="23"/>
      <c r="B69" s="15"/>
      <c r="C69" s="11"/>
      <c r="D69" s="6"/>
      <c r="E69" s="57"/>
      <c r="F69" s="58">
        <f t="shared" ref="F69:K69" si="33">SUM(F63:F68)</f>
        <v>530</v>
      </c>
      <c r="G69" s="59">
        <v>65.81</v>
      </c>
      <c r="H69" s="58">
        <f t="shared" si="33"/>
        <v>469.46999999999997</v>
      </c>
      <c r="I69" s="58">
        <f t="shared" si="33"/>
        <v>20.58</v>
      </c>
      <c r="J69" s="58">
        <f t="shared" si="33"/>
        <v>14.66</v>
      </c>
      <c r="K69" s="60">
        <f t="shared" si="33"/>
        <v>65.069999999999993</v>
      </c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1060</v>
      </c>
      <c r="G70" s="19">
        <f t="shared" ref="G70" si="34">SUM(G63:G69)</f>
        <v>131.63</v>
      </c>
      <c r="H70" s="19">
        <f t="shared" ref="H70" si="35">SUM(H63:H69)</f>
        <v>938.93999999999994</v>
      </c>
      <c r="I70" s="19">
        <f t="shared" ref="I70" si="36">SUM(I63:I69)</f>
        <v>41.16</v>
      </c>
      <c r="J70" s="19">
        <f t="shared" ref="J70:L70" si="37">SUM(J63:J69)</f>
        <v>29.32</v>
      </c>
      <c r="K70" s="25"/>
      <c r="L70" s="19">
        <f t="shared" si="37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8">SUM(G71:G79)</f>
        <v>0</v>
      </c>
      <c r="H80" s="19">
        <f t="shared" ref="H80" si="39">SUM(H71:H79)</f>
        <v>0</v>
      </c>
      <c r="I80" s="19">
        <f t="shared" ref="I80" si="40">SUM(I71:I79)</f>
        <v>0</v>
      </c>
      <c r="J80" s="19">
        <f t="shared" ref="J80:L80" si="41">SUM(J71:J79)</f>
        <v>0</v>
      </c>
      <c r="K80" s="25"/>
      <c r="L80" s="19">
        <f t="shared" si="41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1060</v>
      </c>
      <c r="G81" s="32">
        <f t="shared" ref="G81" si="42">G70+G80</f>
        <v>131.63</v>
      </c>
      <c r="H81" s="32">
        <f t="shared" ref="H81" si="43">H70+H80</f>
        <v>938.93999999999994</v>
      </c>
      <c r="I81" s="32">
        <f t="shared" ref="I81" si="44">I70+I80</f>
        <v>41.16</v>
      </c>
      <c r="J81" s="32">
        <f t="shared" ref="J81:L81" si="45">J70+J80</f>
        <v>29.32</v>
      </c>
      <c r="K81" s="32"/>
      <c r="L81" s="32">
        <f t="shared" si="45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59</v>
      </c>
      <c r="F82" s="50">
        <v>200</v>
      </c>
      <c r="G82" s="51">
        <v>82.35</v>
      </c>
      <c r="H82" s="50">
        <v>516.92999999999995</v>
      </c>
      <c r="I82" s="50">
        <v>28.23</v>
      </c>
      <c r="J82" s="50">
        <v>20.58</v>
      </c>
      <c r="K82" s="52">
        <v>54.42</v>
      </c>
      <c r="L82" s="39"/>
    </row>
    <row r="83" spans="1:12" ht="15">
      <c r="A83" s="23"/>
      <c r="B83" s="15"/>
      <c r="C83" s="11"/>
      <c r="D83" s="6"/>
      <c r="E83" s="53"/>
      <c r="F83" s="54"/>
      <c r="G83" s="55"/>
      <c r="H83" s="54"/>
      <c r="I83" s="54"/>
      <c r="J83" s="54"/>
      <c r="K83" s="56"/>
      <c r="L83" s="41"/>
    </row>
    <row r="84" spans="1:12" ht="15">
      <c r="A84" s="23"/>
      <c r="B84" s="15"/>
      <c r="C84" s="11"/>
      <c r="D84" s="7" t="s">
        <v>22</v>
      </c>
      <c r="E84" s="53" t="s">
        <v>60</v>
      </c>
      <c r="F84" s="54">
        <v>200</v>
      </c>
      <c r="G84" s="55">
        <v>5.37</v>
      </c>
      <c r="H84" s="54">
        <v>94.6</v>
      </c>
      <c r="I84" s="54">
        <v>0.16</v>
      </c>
      <c r="J84" s="54">
        <v>0.16</v>
      </c>
      <c r="K84" s="56">
        <v>23.88</v>
      </c>
      <c r="L84" s="41"/>
    </row>
    <row r="85" spans="1:12" ht="15">
      <c r="A85" s="23"/>
      <c r="B85" s="15"/>
      <c r="C85" s="11"/>
      <c r="D85" s="7" t="s">
        <v>23</v>
      </c>
      <c r="E85" s="53"/>
      <c r="F85" s="54"/>
      <c r="G85" s="55"/>
      <c r="H85" s="54"/>
      <c r="I85" s="54"/>
      <c r="J85" s="54"/>
      <c r="K85" s="56"/>
      <c r="L85" s="41"/>
    </row>
    <row r="86" spans="1:12" ht="15">
      <c r="A86" s="23"/>
      <c r="B86" s="15"/>
      <c r="C86" s="11"/>
      <c r="D86" s="7" t="s">
        <v>66</v>
      </c>
      <c r="E86" s="53" t="s">
        <v>61</v>
      </c>
      <c r="F86" s="54">
        <v>125</v>
      </c>
      <c r="G86" s="55">
        <v>25.63</v>
      </c>
      <c r="H86" s="54">
        <v>120</v>
      </c>
      <c r="I86" s="54">
        <v>1.875</v>
      </c>
      <c r="J86" s="54">
        <v>0.625</v>
      </c>
      <c r="K86" s="56">
        <v>26.25</v>
      </c>
      <c r="L86" s="41"/>
    </row>
    <row r="87" spans="1:12" ht="15">
      <c r="A87" s="23"/>
      <c r="B87" s="15"/>
      <c r="C87" s="11"/>
      <c r="D87" s="6" t="s">
        <v>24</v>
      </c>
      <c r="E87" s="53" t="s">
        <v>48</v>
      </c>
      <c r="F87" s="54">
        <v>200</v>
      </c>
      <c r="G87" s="55">
        <v>17</v>
      </c>
      <c r="H87" s="54">
        <v>94</v>
      </c>
      <c r="I87" s="54">
        <v>0.8</v>
      </c>
      <c r="J87" s="54">
        <v>0.8</v>
      </c>
      <c r="K87" s="56">
        <v>19.600000000000001</v>
      </c>
      <c r="L87" s="41"/>
    </row>
    <row r="88" spans="1:12" ht="15.75" thickBot="1">
      <c r="A88" s="23"/>
      <c r="B88" s="15"/>
      <c r="C88" s="11"/>
      <c r="D88" s="6"/>
      <c r="E88" s="57"/>
      <c r="F88" s="58">
        <f t="shared" ref="F88:K88" si="46">SUM(F82:F87)</f>
        <v>725</v>
      </c>
      <c r="G88" s="59">
        <v>130.35</v>
      </c>
      <c r="H88" s="58">
        <f t="shared" si="46"/>
        <v>825.53</v>
      </c>
      <c r="I88" s="58">
        <f t="shared" si="46"/>
        <v>31.065000000000001</v>
      </c>
      <c r="J88" s="58">
        <f t="shared" si="46"/>
        <v>22.164999999999999</v>
      </c>
      <c r="K88" s="60">
        <f t="shared" si="46"/>
        <v>124.15</v>
      </c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1450</v>
      </c>
      <c r="G89" s="19">
        <f t="shared" ref="G89" si="47">SUM(G82:G88)</f>
        <v>260.7</v>
      </c>
      <c r="H89" s="19">
        <f t="shared" ref="H89" si="48">SUM(H82:H88)</f>
        <v>1651.06</v>
      </c>
      <c r="I89" s="19">
        <f t="shared" ref="I89" si="49">SUM(I82:I88)</f>
        <v>62.13</v>
      </c>
      <c r="J89" s="19">
        <f t="shared" ref="J89:L89" si="50">SUM(J82:J88)</f>
        <v>44.33</v>
      </c>
      <c r="K89" s="25"/>
      <c r="L89" s="19">
        <f t="shared" si="50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51">SUM(G90:G98)</f>
        <v>0</v>
      </c>
      <c r="H99" s="19">
        <f t="shared" ref="H99" si="52">SUM(H90:H98)</f>
        <v>0</v>
      </c>
      <c r="I99" s="19">
        <f t="shared" ref="I99" si="53">SUM(I90:I98)</f>
        <v>0</v>
      </c>
      <c r="J99" s="19">
        <f t="shared" ref="J99:L99" si="54">SUM(J90:J98)</f>
        <v>0</v>
      </c>
      <c r="K99" s="25"/>
      <c r="L99" s="19">
        <f t="shared" si="54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1450</v>
      </c>
      <c r="G100" s="32">
        <f t="shared" ref="G100" si="55">G89+G99</f>
        <v>260.7</v>
      </c>
      <c r="H100" s="32">
        <f t="shared" ref="H100" si="56">H89+H99</f>
        <v>1651.06</v>
      </c>
      <c r="I100" s="32">
        <f t="shared" ref="I100" si="57">I89+I99</f>
        <v>62.13</v>
      </c>
      <c r="J100" s="32">
        <f t="shared" ref="J100:L100" si="58">J89+J99</f>
        <v>44.33</v>
      </c>
      <c r="K100" s="32"/>
      <c r="L100" s="32">
        <f t="shared" si="58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62</v>
      </c>
      <c r="F101" s="50">
        <v>200</v>
      </c>
      <c r="G101" s="51">
        <v>14.23</v>
      </c>
      <c r="H101" s="50">
        <v>261.5</v>
      </c>
      <c r="I101" s="50">
        <v>6.5</v>
      </c>
      <c r="J101" s="50">
        <v>5.5</v>
      </c>
      <c r="K101" s="52">
        <v>44.8</v>
      </c>
      <c r="L101" s="39"/>
    </row>
    <row r="102" spans="1:12" ht="30">
      <c r="A102" s="23"/>
      <c r="B102" s="15"/>
      <c r="C102" s="11"/>
      <c r="D102" s="6" t="s">
        <v>30</v>
      </c>
      <c r="E102" s="53" t="s">
        <v>42</v>
      </c>
      <c r="F102" s="54">
        <v>200</v>
      </c>
      <c r="G102" s="55">
        <v>20.36</v>
      </c>
      <c r="H102" s="54">
        <v>92</v>
      </c>
      <c r="I102" s="54">
        <v>1</v>
      </c>
      <c r="J102" s="54">
        <v>0.2</v>
      </c>
      <c r="K102" s="56">
        <v>20.2</v>
      </c>
      <c r="L102" s="41"/>
    </row>
    <row r="103" spans="1:12" ht="15">
      <c r="A103" s="23"/>
      <c r="B103" s="15"/>
      <c r="C103" s="11"/>
      <c r="D103" s="7" t="s">
        <v>66</v>
      </c>
      <c r="E103" s="53" t="s">
        <v>63</v>
      </c>
      <c r="F103" s="54">
        <v>50</v>
      </c>
      <c r="G103" s="55">
        <v>8.3699999999999992</v>
      </c>
      <c r="H103" s="54">
        <v>48</v>
      </c>
      <c r="I103" s="54">
        <v>0.75</v>
      </c>
      <c r="J103" s="54">
        <v>0.25</v>
      </c>
      <c r="K103" s="56">
        <v>10.5</v>
      </c>
      <c r="L103" s="41"/>
    </row>
    <row r="104" spans="1:12" ht="15.75" thickBot="1">
      <c r="A104" s="23"/>
      <c r="B104" s="15"/>
      <c r="C104" s="11"/>
      <c r="D104" s="7" t="s">
        <v>23</v>
      </c>
      <c r="E104" s="53" t="s">
        <v>47</v>
      </c>
      <c r="F104" s="58">
        <v>50</v>
      </c>
      <c r="G104" s="59">
        <v>17.190000000000001</v>
      </c>
      <c r="H104" s="58">
        <v>165.65</v>
      </c>
      <c r="I104" s="58">
        <v>5.8</v>
      </c>
      <c r="J104" s="58">
        <v>8.8800000000000008</v>
      </c>
      <c r="K104" s="60">
        <v>15.01</v>
      </c>
      <c r="L104" s="41"/>
    </row>
    <row r="105" spans="1:12" ht="15">
      <c r="A105" s="23"/>
      <c r="B105" s="15"/>
      <c r="C105" s="11"/>
      <c r="D105" s="7" t="s">
        <v>24</v>
      </c>
      <c r="E105" s="53" t="s">
        <v>44</v>
      </c>
      <c r="F105" s="54">
        <v>200</v>
      </c>
      <c r="G105" s="55">
        <v>21</v>
      </c>
      <c r="H105" s="54">
        <v>76</v>
      </c>
      <c r="I105" s="54">
        <v>1.6</v>
      </c>
      <c r="J105" s="54">
        <v>0.4</v>
      </c>
      <c r="K105" s="56">
        <v>15</v>
      </c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9">SUM(G101:G107)</f>
        <v>81.150000000000006</v>
      </c>
      <c r="H108" s="19">
        <f t="shared" si="59"/>
        <v>643.15</v>
      </c>
      <c r="I108" s="19">
        <f t="shared" si="59"/>
        <v>15.65</v>
      </c>
      <c r="J108" s="19">
        <f t="shared" si="59"/>
        <v>15.230000000000002</v>
      </c>
      <c r="K108" s="25"/>
      <c r="L108" s="19">
        <f t="shared" ref="L108" si="60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61">SUM(G109:G117)</f>
        <v>0</v>
      </c>
      <c r="H118" s="19">
        <f t="shared" si="61"/>
        <v>0</v>
      </c>
      <c r="I118" s="19">
        <f t="shared" si="61"/>
        <v>0</v>
      </c>
      <c r="J118" s="19">
        <f t="shared" si="61"/>
        <v>0</v>
      </c>
      <c r="K118" s="25"/>
      <c r="L118" s="19">
        <f t="shared" ref="L118" si="62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700</v>
      </c>
      <c r="G119" s="32">
        <f t="shared" ref="G119" si="63">G108+G118</f>
        <v>81.150000000000006</v>
      </c>
      <c r="H119" s="32">
        <f t="shared" ref="H119" si="64">H108+H118</f>
        <v>643.15</v>
      </c>
      <c r="I119" s="32">
        <f t="shared" ref="I119" si="65">I108+I118</f>
        <v>15.65</v>
      </c>
      <c r="J119" s="32">
        <f t="shared" ref="J119:L119" si="66">J108+J118</f>
        <v>15.230000000000002</v>
      </c>
      <c r="K119" s="32"/>
      <c r="L119" s="32">
        <f t="shared" si="66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64</v>
      </c>
      <c r="F120" s="50">
        <v>240</v>
      </c>
      <c r="G120" s="51">
        <v>50.48</v>
      </c>
      <c r="H120" s="50">
        <v>316.98</v>
      </c>
      <c r="I120" s="50">
        <v>22.53</v>
      </c>
      <c r="J120" s="50">
        <v>18.440000000000001</v>
      </c>
      <c r="K120" s="52">
        <v>15</v>
      </c>
      <c r="L120" s="39"/>
    </row>
    <row r="121" spans="1:12" ht="15">
      <c r="A121" s="14"/>
      <c r="B121" s="15"/>
      <c r="C121" s="11"/>
      <c r="D121" s="6" t="s">
        <v>58</v>
      </c>
      <c r="E121" s="53" t="s">
        <v>50</v>
      </c>
      <c r="F121" s="54">
        <v>60</v>
      </c>
      <c r="G121" s="55">
        <v>6.68</v>
      </c>
      <c r="H121" s="54">
        <v>8.4</v>
      </c>
      <c r="I121" s="54">
        <v>0.48</v>
      </c>
      <c r="J121" s="54">
        <v>0.06</v>
      </c>
      <c r="K121" s="56">
        <v>1.5</v>
      </c>
      <c r="L121" s="41"/>
    </row>
    <row r="122" spans="1:12" ht="15">
      <c r="A122" s="14"/>
      <c r="B122" s="15"/>
      <c r="C122" s="11"/>
      <c r="D122" s="7" t="s">
        <v>22</v>
      </c>
      <c r="E122" s="53" t="s">
        <v>65</v>
      </c>
      <c r="F122" s="54">
        <v>200</v>
      </c>
      <c r="G122" s="55">
        <v>1.65</v>
      </c>
      <c r="H122" s="54">
        <v>57.65</v>
      </c>
      <c r="I122" s="54">
        <v>0.1</v>
      </c>
      <c r="J122" s="54">
        <v>0</v>
      </c>
      <c r="K122" s="56">
        <v>14.97</v>
      </c>
      <c r="L122" s="41"/>
    </row>
    <row r="123" spans="1:12" ht="15">
      <c r="A123" s="14"/>
      <c r="B123" s="15"/>
      <c r="C123" s="11"/>
      <c r="D123" s="7" t="s">
        <v>23</v>
      </c>
      <c r="E123" s="53" t="s">
        <v>52</v>
      </c>
      <c r="F123" s="54">
        <v>40</v>
      </c>
      <c r="G123" s="55">
        <f>1.41+1.44</f>
        <v>2.8499999999999996</v>
      </c>
      <c r="H123" s="54">
        <v>88.6</v>
      </c>
      <c r="I123" s="54">
        <v>2.86</v>
      </c>
      <c r="J123" s="54">
        <v>0.84</v>
      </c>
      <c r="K123" s="56">
        <v>16.8</v>
      </c>
      <c r="L123" s="41"/>
    </row>
    <row r="124" spans="1:12" ht="15">
      <c r="A124" s="14"/>
      <c r="B124" s="15"/>
      <c r="C124" s="11"/>
      <c r="D124" s="7" t="s">
        <v>24</v>
      </c>
      <c r="E124" s="53" t="s">
        <v>48</v>
      </c>
      <c r="F124" s="54">
        <v>200</v>
      </c>
      <c r="G124" s="55">
        <v>17</v>
      </c>
      <c r="H124" s="54">
        <v>94</v>
      </c>
      <c r="I124" s="54">
        <v>0.8</v>
      </c>
      <c r="J124" s="54">
        <v>0.8</v>
      </c>
      <c r="K124" s="56">
        <v>19.600000000000001</v>
      </c>
      <c r="L124" s="41"/>
    </row>
    <row r="125" spans="1:12" ht="15">
      <c r="A125" s="14"/>
      <c r="B125" s="15"/>
      <c r="C125" s="11"/>
      <c r="D125" s="6"/>
      <c r="E125" s="53"/>
      <c r="F125" s="54"/>
      <c r="G125" s="55"/>
      <c r="H125" s="54"/>
      <c r="I125" s="54"/>
      <c r="J125" s="54"/>
      <c r="K125" s="56"/>
      <c r="L125" s="41"/>
    </row>
    <row r="126" spans="1:12" ht="15.75" thickBot="1">
      <c r="A126" s="14"/>
      <c r="B126" s="15"/>
      <c r="C126" s="11"/>
      <c r="D126" s="6"/>
      <c r="E126" s="57"/>
      <c r="F126" s="58">
        <f t="shared" ref="F126" si="67">SUM(F120:F125)</f>
        <v>740</v>
      </c>
      <c r="G126" s="59">
        <v>78.66</v>
      </c>
      <c r="H126" s="58">
        <v>565.63</v>
      </c>
      <c r="I126" s="58">
        <v>26.77</v>
      </c>
      <c r="J126" s="58">
        <v>20.14</v>
      </c>
      <c r="K126" s="60">
        <v>67.87</v>
      </c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1480</v>
      </c>
      <c r="G127" s="19">
        <f t="shared" ref="G127:J127" si="68">SUM(G120:G126)</f>
        <v>157.32</v>
      </c>
      <c r="H127" s="19">
        <f t="shared" si="68"/>
        <v>1131.26</v>
      </c>
      <c r="I127" s="19">
        <f t="shared" si="68"/>
        <v>53.540000000000006</v>
      </c>
      <c r="J127" s="19">
        <f t="shared" si="68"/>
        <v>40.28</v>
      </c>
      <c r="K127" s="25"/>
      <c r="L127" s="19">
        <f t="shared" ref="L127" si="6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70">SUM(G128:G136)</f>
        <v>0</v>
      </c>
      <c r="H137" s="19">
        <f t="shared" si="70"/>
        <v>0</v>
      </c>
      <c r="I137" s="19">
        <f t="shared" si="70"/>
        <v>0</v>
      </c>
      <c r="J137" s="19">
        <f t="shared" si="70"/>
        <v>0</v>
      </c>
      <c r="K137" s="25"/>
      <c r="L137" s="19">
        <f t="shared" ref="L137" si="71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1480</v>
      </c>
      <c r="G138" s="32">
        <f t="shared" ref="G138" si="72">G127+G137</f>
        <v>157.32</v>
      </c>
      <c r="H138" s="32">
        <f t="shared" ref="H138" si="73">H127+H137</f>
        <v>1131.26</v>
      </c>
      <c r="I138" s="32">
        <f t="shared" ref="I138" si="74">I127+I137</f>
        <v>53.540000000000006</v>
      </c>
      <c r="J138" s="32">
        <f t="shared" ref="J138:L138" si="75">J127+J137</f>
        <v>40.28</v>
      </c>
      <c r="K138" s="32"/>
      <c r="L138" s="32">
        <f t="shared" si="75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59</v>
      </c>
      <c r="F139" s="50">
        <v>200</v>
      </c>
      <c r="G139" s="51">
        <v>82.35</v>
      </c>
      <c r="H139" s="50">
        <v>516.92999999999995</v>
      </c>
      <c r="I139" s="50">
        <v>28.23</v>
      </c>
      <c r="J139" s="50">
        <v>20.58</v>
      </c>
      <c r="K139" s="52">
        <v>54.42</v>
      </c>
      <c r="L139" s="39"/>
    </row>
    <row r="140" spans="1:12" ht="15">
      <c r="A140" s="23"/>
      <c r="B140" s="15"/>
      <c r="C140" s="11"/>
      <c r="D140" s="6"/>
      <c r="E140" s="53"/>
      <c r="F140" s="54"/>
      <c r="G140" s="55"/>
      <c r="H140" s="54"/>
      <c r="I140" s="54"/>
      <c r="J140" s="54"/>
      <c r="K140" s="56"/>
      <c r="L140" s="41"/>
    </row>
    <row r="141" spans="1:12" ht="15">
      <c r="A141" s="23"/>
      <c r="B141" s="15"/>
      <c r="C141" s="11"/>
      <c r="D141" s="7" t="s">
        <v>22</v>
      </c>
      <c r="E141" s="53" t="s">
        <v>67</v>
      </c>
      <c r="F141" s="54">
        <v>200</v>
      </c>
      <c r="G141" s="55">
        <v>12.93</v>
      </c>
      <c r="H141" s="54">
        <v>145.36000000000001</v>
      </c>
      <c r="I141" s="54">
        <v>3.77</v>
      </c>
      <c r="J141" s="54">
        <v>3.8</v>
      </c>
      <c r="K141" s="56">
        <v>25.07</v>
      </c>
      <c r="L141" s="41"/>
    </row>
    <row r="142" spans="1:12" ht="15.75" customHeight="1">
      <c r="A142" s="23"/>
      <c r="B142" s="15"/>
      <c r="C142" s="11"/>
      <c r="D142" s="7" t="s">
        <v>23</v>
      </c>
      <c r="E142" s="53"/>
      <c r="F142" s="54"/>
      <c r="G142" s="55"/>
      <c r="H142" s="54"/>
      <c r="I142" s="54"/>
      <c r="J142" s="54"/>
      <c r="K142" s="56"/>
      <c r="L142" s="41"/>
    </row>
    <row r="143" spans="1:12" ht="15">
      <c r="A143" s="23"/>
      <c r="B143" s="15"/>
      <c r="C143" s="11"/>
      <c r="D143" s="7" t="s">
        <v>24</v>
      </c>
      <c r="E143" s="53" t="s">
        <v>53</v>
      </c>
      <c r="F143" s="54">
        <v>200</v>
      </c>
      <c r="G143" s="55">
        <v>16</v>
      </c>
      <c r="H143" s="54">
        <v>192</v>
      </c>
      <c r="I143" s="54">
        <v>3</v>
      </c>
      <c r="J143" s="54">
        <v>1</v>
      </c>
      <c r="K143" s="56">
        <v>42</v>
      </c>
      <c r="L143" s="41"/>
    </row>
    <row r="144" spans="1:12" ht="15">
      <c r="A144" s="23"/>
      <c r="B144" s="15"/>
      <c r="C144" s="11"/>
      <c r="D144" s="6"/>
      <c r="E144" s="53"/>
      <c r="F144" s="54"/>
      <c r="G144" s="55"/>
      <c r="H144" s="54"/>
      <c r="I144" s="54"/>
      <c r="J144" s="54"/>
      <c r="K144" s="56"/>
      <c r="L144" s="41"/>
    </row>
    <row r="145" spans="1:12" ht="15.75" thickBot="1">
      <c r="A145" s="23"/>
      <c r="B145" s="15"/>
      <c r="C145" s="11"/>
      <c r="D145" s="6"/>
      <c r="E145" s="57"/>
      <c r="F145" s="60">
        <f t="shared" ref="F145:K145" si="76">SUM(F139:F144)</f>
        <v>600</v>
      </c>
      <c r="G145" s="60">
        <f t="shared" si="76"/>
        <v>111.28</v>
      </c>
      <c r="H145" s="60">
        <f t="shared" si="76"/>
        <v>854.29</v>
      </c>
      <c r="I145" s="60">
        <f t="shared" si="76"/>
        <v>35</v>
      </c>
      <c r="J145" s="60">
        <f t="shared" si="76"/>
        <v>25.38</v>
      </c>
      <c r="K145" s="60">
        <f t="shared" si="76"/>
        <v>121.49000000000001</v>
      </c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1200</v>
      </c>
      <c r="G146" s="19">
        <f t="shared" ref="G146:J146" si="77">SUM(G139:G145)</f>
        <v>222.56</v>
      </c>
      <c r="H146" s="19">
        <f t="shared" si="77"/>
        <v>1708.58</v>
      </c>
      <c r="I146" s="19">
        <f t="shared" si="77"/>
        <v>70</v>
      </c>
      <c r="J146" s="19">
        <f t="shared" si="77"/>
        <v>50.76</v>
      </c>
      <c r="K146" s="25"/>
      <c r="L146" s="19">
        <f t="shared" ref="L146" si="78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9">SUM(G147:G155)</f>
        <v>0</v>
      </c>
      <c r="H156" s="19">
        <f t="shared" si="79"/>
        <v>0</v>
      </c>
      <c r="I156" s="19">
        <f t="shared" si="79"/>
        <v>0</v>
      </c>
      <c r="J156" s="19">
        <f t="shared" si="79"/>
        <v>0</v>
      </c>
      <c r="K156" s="25"/>
      <c r="L156" s="19">
        <f t="shared" ref="L156" si="80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1200</v>
      </c>
      <c r="G157" s="32">
        <f t="shared" ref="G157" si="81">G146+G156</f>
        <v>222.56</v>
      </c>
      <c r="H157" s="32">
        <f t="shared" ref="H157" si="82">H146+H156</f>
        <v>1708.58</v>
      </c>
      <c r="I157" s="32">
        <f t="shared" ref="I157" si="83">I146+I156</f>
        <v>70</v>
      </c>
      <c r="J157" s="32">
        <f t="shared" ref="J157:L157" si="84">J146+J156</f>
        <v>50.76</v>
      </c>
      <c r="K157" s="32"/>
      <c r="L157" s="32">
        <f t="shared" si="84"/>
        <v>0</v>
      </c>
    </row>
    <row r="158" spans="1:12" ht="45">
      <c r="A158" s="20">
        <v>2</v>
      </c>
      <c r="B158" s="21">
        <v>4</v>
      </c>
      <c r="C158" s="22" t="s">
        <v>20</v>
      </c>
      <c r="D158" s="5" t="s">
        <v>21</v>
      </c>
      <c r="E158" s="49" t="s">
        <v>68</v>
      </c>
      <c r="F158" s="50">
        <v>300</v>
      </c>
      <c r="G158" s="51">
        <f>61.87+6.68</f>
        <v>68.55</v>
      </c>
      <c r="H158" s="50">
        <f>539.86+8.4</f>
        <v>548.26</v>
      </c>
      <c r="I158" s="50">
        <f>20.34+0.48</f>
        <v>20.82</v>
      </c>
      <c r="J158" s="50">
        <v>27.88</v>
      </c>
      <c r="K158" s="52">
        <f>51.7+1.5</f>
        <v>53.2</v>
      </c>
      <c r="L158" s="39"/>
    </row>
    <row r="159" spans="1:12" ht="15">
      <c r="A159" s="23"/>
      <c r="B159" s="15"/>
      <c r="C159" s="11"/>
      <c r="D159" s="6"/>
      <c r="E159" s="53"/>
      <c r="F159" s="54"/>
      <c r="G159" s="55"/>
      <c r="H159" s="54"/>
      <c r="I159" s="54"/>
      <c r="J159" s="54"/>
      <c r="K159" s="56"/>
      <c r="L159" s="41"/>
    </row>
    <row r="160" spans="1:12" ht="15">
      <c r="A160" s="23"/>
      <c r="B160" s="15"/>
      <c r="C160" s="11"/>
      <c r="D160" s="7" t="s">
        <v>22</v>
      </c>
      <c r="E160" s="53" t="s">
        <v>51</v>
      </c>
      <c r="F160" s="54">
        <v>200</v>
      </c>
      <c r="G160" s="55">
        <v>6.46</v>
      </c>
      <c r="H160" s="54">
        <v>126.4</v>
      </c>
      <c r="I160" s="54">
        <v>0.44</v>
      </c>
      <c r="J160" s="54">
        <v>0</v>
      </c>
      <c r="K160" s="56">
        <v>31.76</v>
      </c>
      <c r="L160" s="41"/>
    </row>
    <row r="161" spans="1:12" ht="15">
      <c r="A161" s="23"/>
      <c r="B161" s="15"/>
      <c r="C161" s="11"/>
      <c r="D161" s="7" t="s">
        <v>23</v>
      </c>
      <c r="E161" s="53" t="s">
        <v>41</v>
      </c>
      <c r="F161" s="54">
        <v>20</v>
      </c>
      <c r="G161" s="55">
        <v>1.41</v>
      </c>
      <c r="H161" s="54">
        <v>52.4</v>
      </c>
      <c r="I161" s="54">
        <v>1.54</v>
      </c>
      <c r="J161" s="54">
        <v>0.6</v>
      </c>
      <c r="K161" s="56">
        <v>9.9600000000000009</v>
      </c>
      <c r="L161" s="41"/>
    </row>
    <row r="162" spans="1:12" ht="15">
      <c r="A162" s="23"/>
      <c r="B162" s="15"/>
      <c r="C162" s="11"/>
      <c r="D162" s="7" t="s">
        <v>24</v>
      </c>
      <c r="E162" s="53"/>
      <c r="F162" s="54"/>
      <c r="G162" s="55"/>
      <c r="H162" s="54"/>
      <c r="I162" s="54"/>
      <c r="J162" s="54"/>
      <c r="K162" s="56"/>
      <c r="L162" s="41"/>
    </row>
    <row r="163" spans="1:12" ht="15">
      <c r="A163" s="23"/>
      <c r="B163" s="15"/>
      <c r="C163" s="11"/>
      <c r="D163" s="6"/>
      <c r="E163" s="53"/>
      <c r="F163" s="54"/>
      <c r="G163" s="55"/>
      <c r="H163" s="54"/>
      <c r="I163" s="54"/>
      <c r="J163" s="54"/>
      <c r="K163" s="56"/>
      <c r="L163" s="41"/>
    </row>
    <row r="164" spans="1:12" ht="15.75" thickBot="1">
      <c r="A164" s="23"/>
      <c r="B164" s="15"/>
      <c r="C164" s="11"/>
      <c r="D164" s="6"/>
      <c r="E164" s="57"/>
      <c r="F164" s="58">
        <f t="shared" ref="F164" si="85">SUM(F158:F163)</f>
        <v>520</v>
      </c>
      <c r="G164" s="59">
        <f>SUM(G158:G161)</f>
        <v>76.419999999999987</v>
      </c>
      <c r="H164" s="58">
        <f t="shared" ref="H164:K164" si="86">SUM(H158:H161)</f>
        <v>727.06</v>
      </c>
      <c r="I164" s="58">
        <f t="shared" si="86"/>
        <v>22.8</v>
      </c>
      <c r="J164" s="58">
        <f t="shared" si="86"/>
        <v>28.48</v>
      </c>
      <c r="K164" s="58">
        <f t="shared" si="86"/>
        <v>94.920000000000016</v>
      </c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1040</v>
      </c>
      <c r="G165" s="19">
        <f t="shared" ref="G165:J165" si="87">SUM(G158:G164)</f>
        <v>152.83999999999997</v>
      </c>
      <c r="H165" s="19">
        <f t="shared" si="87"/>
        <v>1454.12</v>
      </c>
      <c r="I165" s="19">
        <f t="shared" si="87"/>
        <v>45.6</v>
      </c>
      <c r="J165" s="19">
        <f t="shared" si="87"/>
        <v>56.96</v>
      </c>
      <c r="K165" s="25"/>
      <c r="L165" s="19">
        <f t="shared" ref="L165" si="88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9">SUM(G166:G174)</f>
        <v>0</v>
      </c>
      <c r="H175" s="19">
        <f t="shared" si="89"/>
        <v>0</v>
      </c>
      <c r="I175" s="19">
        <f t="shared" si="89"/>
        <v>0</v>
      </c>
      <c r="J175" s="19">
        <f t="shared" si="89"/>
        <v>0</v>
      </c>
      <c r="K175" s="25"/>
      <c r="L175" s="19">
        <f t="shared" ref="L175" si="90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1040</v>
      </c>
      <c r="G176" s="32">
        <f t="shared" ref="G176" si="91">G165+G175</f>
        <v>152.83999999999997</v>
      </c>
      <c r="H176" s="32">
        <f t="shared" ref="H176" si="92">H165+H175</f>
        <v>1454.12</v>
      </c>
      <c r="I176" s="32">
        <f t="shared" ref="I176" si="93">I165+I175</f>
        <v>45.6</v>
      </c>
      <c r="J176" s="32">
        <f t="shared" ref="J176:L176" si="94">J165+J175</f>
        <v>56.96</v>
      </c>
      <c r="K176" s="32"/>
      <c r="L176" s="32">
        <f t="shared" si="94"/>
        <v>0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49" t="s">
        <v>69</v>
      </c>
      <c r="F177" s="50">
        <f>120+150</f>
        <v>270</v>
      </c>
      <c r="G177" s="51">
        <f>42.11+12.15</f>
        <v>54.26</v>
      </c>
      <c r="H177" s="50">
        <f>149.37+147.57</f>
        <v>296.94</v>
      </c>
      <c r="I177" s="50">
        <f>13.87+3.27</f>
        <v>17.14</v>
      </c>
      <c r="J177" s="50">
        <f>11.78+5.11</f>
        <v>16.89</v>
      </c>
      <c r="K177" s="52">
        <f>5.95+22.1</f>
        <v>28.05</v>
      </c>
      <c r="L177" s="39"/>
    </row>
    <row r="178" spans="1:12" ht="15">
      <c r="A178" s="23"/>
      <c r="B178" s="15"/>
      <c r="C178" s="11"/>
      <c r="D178" s="6"/>
      <c r="E178" s="53" t="s">
        <v>46</v>
      </c>
      <c r="F178" s="54">
        <v>200</v>
      </c>
      <c r="G178" s="55">
        <v>2.85</v>
      </c>
      <c r="H178" s="54">
        <v>60.05</v>
      </c>
      <c r="I178" s="54">
        <v>0.1</v>
      </c>
      <c r="J178" s="54">
        <v>0.16</v>
      </c>
      <c r="K178" s="56">
        <v>15.17</v>
      </c>
      <c r="L178" s="41"/>
    </row>
    <row r="179" spans="1:12" ht="15">
      <c r="A179" s="23"/>
      <c r="B179" s="15"/>
      <c r="C179" s="11"/>
      <c r="D179" s="7" t="s">
        <v>22</v>
      </c>
      <c r="E179" s="53" t="s">
        <v>41</v>
      </c>
      <c r="F179" s="54">
        <v>30</v>
      </c>
      <c r="G179" s="55">
        <v>2.11</v>
      </c>
      <c r="H179" s="54">
        <v>78.599999999999994</v>
      </c>
      <c r="I179" s="54">
        <v>2.31</v>
      </c>
      <c r="J179" s="54">
        <v>0.9</v>
      </c>
      <c r="K179" s="56">
        <v>14.94</v>
      </c>
      <c r="L179" s="41"/>
    </row>
    <row r="180" spans="1:12" ht="15.75" thickBot="1">
      <c r="A180" s="23"/>
      <c r="B180" s="15"/>
      <c r="C180" s="11"/>
      <c r="D180" s="7" t="s">
        <v>23</v>
      </c>
      <c r="E180" s="57" t="s">
        <v>57</v>
      </c>
      <c r="F180" s="58">
        <v>60</v>
      </c>
      <c r="G180" s="59">
        <v>7.43</v>
      </c>
      <c r="H180" s="58">
        <v>11.94</v>
      </c>
      <c r="I180" s="58">
        <v>0.36</v>
      </c>
      <c r="J180" s="58">
        <v>0.12</v>
      </c>
      <c r="K180" s="60">
        <v>2.52</v>
      </c>
      <c r="L180" s="41"/>
    </row>
    <row r="181" spans="1:12" ht="15">
      <c r="A181" s="23"/>
      <c r="B181" s="15"/>
      <c r="C181" s="11"/>
      <c r="D181" s="7" t="s">
        <v>24</v>
      </c>
      <c r="E181" s="53" t="s">
        <v>48</v>
      </c>
      <c r="F181" s="54">
        <v>200</v>
      </c>
      <c r="G181" s="55">
        <v>17</v>
      </c>
      <c r="H181" s="54">
        <v>94</v>
      </c>
      <c r="I181" s="54">
        <v>0.8</v>
      </c>
      <c r="J181" s="54">
        <v>0.8</v>
      </c>
      <c r="K181" s="56">
        <v>19.600000000000001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760</v>
      </c>
      <c r="G184" s="19">
        <f t="shared" ref="G184:J184" si="95">SUM(G177:G183)</f>
        <v>83.65</v>
      </c>
      <c r="H184" s="19">
        <f t="shared" si="95"/>
        <v>541.53</v>
      </c>
      <c r="I184" s="19">
        <f t="shared" si="95"/>
        <v>20.71</v>
      </c>
      <c r="J184" s="19">
        <f t="shared" si="95"/>
        <v>18.87</v>
      </c>
      <c r="K184" s="25"/>
      <c r="L184" s="19">
        <f t="shared" ref="L184" si="96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7">SUM(G185:G193)</f>
        <v>0</v>
      </c>
      <c r="H194" s="19">
        <f t="shared" si="97"/>
        <v>0</v>
      </c>
      <c r="I194" s="19">
        <f t="shared" si="97"/>
        <v>0</v>
      </c>
      <c r="J194" s="19">
        <f t="shared" si="97"/>
        <v>0</v>
      </c>
      <c r="K194" s="25"/>
      <c r="L194" s="19">
        <f t="shared" ref="L194" si="98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760</v>
      </c>
      <c r="G195" s="32">
        <f t="shared" ref="G195" si="99">G184+G194</f>
        <v>83.65</v>
      </c>
      <c r="H195" s="32">
        <f t="shared" ref="H195" si="100">H184+H194</f>
        <v>541.53</v>
      </c>
      <c r="I195" s="32">
        <f t="shared" ref="I195" si="101">I184+I194</f>
        <v>20.71</v>
      </c>
      <c r="J195" s="32">
        <f t="shared" ref="J195:L195" si="102">J184+J194</f>
        <v>18.87</v>
      </c>
      <c r="K195" s="32"/>
      <c r="L195" s="32">
        <f t="shared" si="102"/>
        <v>0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1205</v>
      </c>
      <c r="G196" s="34">
        <f t="shared" ref="G196:J196" si="103">(G24+G43+G62+G81+G100+G119+G138+G157+G176+G195)/(IF(G24=0,0,1)+IF(G43=0,0,1)+IF(G62=0,0,1)+IF(G81=0,0,1)+IF(G100=0,0,1)+IF(G119=0,0,1)+IF(G138=0,0,1)+IF(G157=0,0,1)+IF(G176=0,0,1)+IF(G195=0,0,1))</f>
        <v>156.92599999999999</v>
      </c>
      <c r="H196" s="34">
        <f t="shared" si="103"/>
        <v>1233.6660000000002</v>
      </c>
      <c r="I196" s="34">
        <f t="shared" si="103"/>
        <v>47.478999999999999</v>
      </c>
      <c r="J196" s="34">
        <f t="shared" si="103"/>
        <v>38.515999999999998</v>
      </c>
      <c r="K196" s="34"/>
      <c r="L196" s="34" t="e">
        <f t="shared" ref="L196" si="10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2023-10-31T06:01:29Z</dcterms:modified>
</cp:coreProperties>
</file>